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ertificate Inventory" state="visible" r:id="rId5"/>
    <sheet sheetId="3" name="Dashboard" state="visible" r:id="rId6"/>
    <sheet sheetId="4" name="Dropdown Values" state="visible" r:id="rId7"/>
  </sheets>
  <calcPr calcId="171027"/>
</workbook>
</file>

<file path=xl/sharedStrings.xml><?xml version="1.0" encoding="utf-8"?>
<sst xmlns="http://schemas.openxmlformats.org/spreadsheetml/2006/main" count="204" uniqueCount="163">
  <si>
    <t>Certificate Inventory Template</t>
  </si>
  <si>
    <t>From FixMyCert.com</t>
  </si>
  <si>
    <t/>
  </si>
  <si>
    <t>Getting Started</t>
  </si>
  <si>
    <t>1. Go to the Certificate Inventory tab</t>
  </si>
  <si>
    <t>2. Delete or modify the sample data rows</t>
  </si>
  <si>
    <t>3. Add your own certificates</t>
  </si>
  <si>
    <t>4. Use the Dashboard tab to monitor status</t>
  </si>
  <si>
    <t>Column Guide</t>
  </si>
  <si>
    <t>Tracking ID - Your internal reference number</t>
  </si>
  <si>
    <t>Friendly Name - Human-readable name for the certificate</t>
  </si>
  <si>
    <t>Common Name (CN) - The certificate Common Name field</t>
  </si>
  <si>
    <t>SANs - All Subject Alternative Names, comma-separated</t>
  </si>
  <si>
    <t>Issuing CA - Certificate Authority that issued it (dropdown)</t>
  </si>
  <si>
    <t>Certificate Type - TLS, Client Auth, etc. (dropdown)</t>
  </si>
  <si>
    <t>Environment - prod, staging, dev, etc. (dropdown)</t>
  </si>
  <si>
    <t>Purpose/Description - What this certificate is used for</t>
  </si>
  <si>
    <t>Server/Location - Where the certificate is deployed</t>
  </si>
  <si>
    <t>Key Type - RSA-2048, ECC-P256, etc. (dropdown)</t>
  </si>
  <si>
    <t>Valid From - Certificate start date (YYYY-MM-DD)</t>
  </si>
  <si>
    <t>Expires - Expiration date (YYYY-MM-DD)</t>
  </si>
  <si>
    <t>Days Until Expiry - Auto-calculated</t>
  </si>
  <si>
    <t>Status - Active, Expired, Revoked, etc. (dropdown)</t>
  </si>
  <si>
    <t>Owner - Team or person responsible</t>
  </si>
  <si>
    <t>Renewal Owner - Who handles the renewal</t>
  </si>
  <si>
    <t>Private Key Location - Path to private key file</t>
  </si>
  <si>
    <t>Renewal Method - Manual, ACME, etc. (dropdown)</t>
  </si>
  <si>
    <t>Notes - Any additional context</t>
  </si>
  <si>
    <t>Color Coding (Days Until Expiry)</t>
  </si>
  <si>
    <t>Red = Expired (&lt; 0 days)</t>
  </si>
  <si>
    <t>Orange = Urgent (&lt; 30 days)</t>
  </si>
  <si>
    <t>Yellow = Upcoming (&lt; 90 days)</t>
  </si>
  <si>
    <t>Green = OK (&gt;= 90 days)</t>
  </si>
  <si>
    <t>More at https://fixmycert.com/governance</t>
  </si>
  <si>
    <t>Tracking ID</t>
  </si>
  <si>
    <t>Friendly Name</t>
  </si>
  <si>
    <t>Common Name (CN)</t>
  </si>
  <si>
    <t>SANs</t>
  </si>
  <si>
    <t>Issuing CA</t>
  </si>
  <si>
    <t>Certificate Type</t>
  </si>
  <si>
    <t>Environment</t>
  </si>
  <si>
    <t>Purpose/Description</t>
  </si>
  <si>
    <t>Server/Location</t>
  </si>
  <si>
    <t>Key Type</t>
  </si>
  <si>
    <t>Valid From</t>
  </si>
  <si>
    <t>Expires</t>
  </si>
  <si>
    <t>Days Until Expiry</t>
  </si>
  <si>
    <t>Status</t>
  </si>
  <si>
    <t>Owner</t>
  </si>
  <si>
    <t>Renewal Owner</t>
  </si>
  <si>
    <t>Private Key Location</t>
  </si>
  <si>
    <t>Renewal Method</t>
  </si>
  <si>
    <t>Notes</t>
  </si>
  <si>
    <t>CERT-2025-0001</t>
  </si>
  <si>
    <t>Production API Certificate</t>
  </si>
  <si>
    <t>api.acme.com</t>
  </si>
  <si>
    <t>api.acme.com, api-v2.acme.com</t>
  </si>
  <si>
    <t>DigiCert</t>
  </si>
  <si>
    <t>TLS</t>
  </si>
  <si>
    <t>prod</t>
  </si>
  <si>
    <t>Main API endpoint TLS</t>
  </si>
  <si>
    <t>api-server-01</t>
  </si>
  <si>
    <t>RSA-2048</t>
  </si>
  <si>
    <t>Active</t>
  </si>
  <si>
    <t>Platform Team</t>
  </si>
  <si>
    <t>John Smith</t>
  </si>
  <si>
    <t>/etc/ssl/private/</t>
  </si>
  <si>
    <t>Manual</t>
  </si>
  <si>
    <t>Renewed annually in Q4</t>
  </si>
  <si>
    <t>CERT-2025-0002</t>
  </si>
  <si>
    <t>Staging Web Server</t>
  </si>
  <si>
    <t>staging.acme.com</t>
  </si>
  <si>
    <t>Let's Encrypt</t>
  </si>
  <si>
    <t>staging</t>
  </si>
  <si>
    <t>Staging environment</t>
  </si>
  <si>
    <t>staging-web-01</t>
  </si>
  <si>
    <t>ECC-P256</t>
  </si>
  <si>
    <t>DevOps</t>
  </si>
  <si>
    <t>Jane Doe</t>
  </si>
  <si>
    <t>/etc/letsencrypt/</t>
  </si>
  <si>
    <t>ACME/Certbot</t>
  </si>
  <si>
    <t>Auto-renewal via certbot</t>
  </si>
  <si>
    <t>CERT-2025-0003</t>
  </si>
  <si>
    <t>Internal CA Root</t>
  </si>
  <si>
    <t>Internal Root CA</t>
  </si>
  <si>
    <t>Internal CA</t>
  </si>
  <si>
    <t>Root CA</t>
  </si>
  <si>
    <t>internal</t>
  </si>
  <si>
    <t>Root CA for internal PKI</t>
  </si>
  <si>
    <t>offline-ca-server</t>
  </si>
  <si>
    <t>RSA-4096</t>
  </si>
  <si>
    <t>Security Team</t>
  </si>
  <si>
    <t>HSM</t>
  </si>
  <si>
    <t>Offline root - 20 year validity</t>
  </si>
  <si>
    <t>CERT-2025-0004</t>
  </si>
  <si>
    <t>Code Signing Certificate</t>
  </si>
  <si>
    <t>ACME Corp Code Signing</t>
  </si>
  <si>
    <t>Code Signing</t>
  </si>
  <si>
    <t>Sign internal applications</t>
  </si>
  <si>
    <t>build-server-01</t>
  </si>
  <si>
    <t>Engineering</t>
  </si>
  <si>
    <t>Build Team</t>
  </si>
  <si>
    <t>Azure Key Vault</t>
  </si>
  <si>
    <t>EV code signing certificate</t>
  </si>
  <si>
    <t>CERT-2025-0005</t>
  </si>
  <si>
    <t>Database TLS</t>
  </si>
  <si>
    <t>db.internal.acme.com</t>
  </si>
  <si>
    <t>PostgreSQL database TLS</t>
  </si>
  <si>
    <t>db-primary-01</t>
  </si>
  <si>
    <t>DBA Team</t>
  </si>
  <si>
    <t>DBA Lead</t>
  </si>
  <si>
    <t>/var/lib/postgresql/</t>
  </si>
  <si>
    <t>Requires DB restart on renewal</t>
  </si>
  <si>
    <t>Certificate Inventory Dashboard</t>
  </si>
  <si>
    <t>Auto-updates based on Certificate Inventory data</t>
  </si>
  <si>
    <t>Summary Statistics</t>
  </si>
  <si>
    <t>Total Certificates:</t>
  </si>
  <si>
    <t>Expired:</t>
  </si>
  <si>
    <t>Expiring &lt; 30 days:</t>
  </si>
  <si>
    <t>Expiring &lt; 90 days:</t>
  </si>
  <si>
    <t>Valid &gt; 90 days:</t>
  </si>
  <si>
    <t>By Environment</t>
  </si>
  <si>
    <t>Production:</t>
  </si>
  <si>
    <t>Staging:</t>
  </si>
  <si>
    <t>Development:</t>
  </si>
  <si>
    <t>By Issuing CA</t>
  </si>
  <si>
    <t>DigiCert:</t>
  </si>
  <si>
    <t>Let's Encrypt:</t>
  </si>
  <si>
    <t>Internal CA:</t>
  </si>
  <si>
    <t>Environments</t>
  </si>
  <si>
    <t>Certificate Types</t>
  </si>
  <si>
    <t>Issuing CAs</t>
  </si>
  <si>
    <t>Key Types</t>
  </si>
  <si>
    <t>Renewal Methods</t>
  </si>
  <si>
    <t>Client Auth</t>
  </si>
  <si>
    <t>Sectigo</t>
  </si>
  <si>
    <t>RSA-3072</t>
  </si>
  <si>
    <t>Expiring Soon</t>
  </si>
  <si>
    <t>dev</t>
  </si>
  <si>
    <t>Venafi</t>
  </si>
  <si>
    <t>Expired</t>
  </si>
  <si>
    <t>qa</t>
  </si>
  <si>
    <t>S/MIME</t>
  </si>
  <si>
    <t>GlobalSign</t>
  </si>
  <si>
    <t>DigiCert CertCentral</t>
  </si>
  <si>
    <t>Revoked</t>
  </si>
  <si>
    <t>uat</t>
  </si>
  <si>
    <t>Entrust</t>
  </si>
  <si>
    <t>ECC-P384</t>
  </si>
  <si>
    <t>Sectigo SCM</t>
  </si>
  <si>
    <t>Pending Renewal</t>
  </si>
  <si>
    <t>test</t>
  </si>
  <si>
    <t>GoDaddy</t>
  </si>
  <si>
    <t>ECC-P521</t>
  </si>
  <si>
    <t>AWS ACM Auto</t>
  </si>
  <si>
    <t>Decommissioned</t>
  </si>
  <si>
    <t>dr</t>
  </si>
  <si>
    <t>Intermediate CA</t>
  </si>
  <si>
    <t>Internal CA Auto</t>
  </si>
  <si>
    <t>Wildcard</t>
  </si>
  <si>
    <t>AWS ACM</t>
  </si>
  <si>
    <t>Other</t>
  </si>
  <si>
    <t>HashiCorp Vault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</si>
</sst>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4" x14ac:knownFonts="1">
    <font>
      <color theme="1"/>
      <family val="2"/>
      <scheme val="minor"/>
      <sz val="11"/>
      <name val="Calibri"/>
    </font>
    <font>
      <b/>
      <sz val="18"/>
    </font>
    <font>
      <b/>
      <sz val="14"/>
    </font>
    <font>
      <b/>
      <color rgb="FFFFFF"/>
    </font>
  </fonts>
  <fills count="7">
    <fill>
      <patternFill patternType="none"/>
    </fill>
    <fill>
      <patternFill patternType="gray125"/>
    </fill>
    <fill>
      <patternFill patternType="solid">
        <fgColor rgb="1F2937"/>
      </patternFill>
    </fill>
    <fill>
      <patternFill patternType="solid">
        <fgColor rgb="FECACA"/>
      </patternFill>
    </fill>
    <fill>
      <patternFill patternType="solid">
        <fgColor rgb="FED7AA"/>
      </patternFill>
    </fill>
    <fill>
      <patternFill patternType="solid">
        <fgColor rgb="FEF08A"/>
      </patternFill>
    </fill>
    <fill>
      <patternFill patternType="solid">
        <fgColor rgb="BBF7D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4">
    <dxf>
      <font>
        <color rgb="991B1B"/>
      </font>
      <fill>
        <patternFill patternType="solid">
          <bgColor rgb="FECACA"/>
        </patternFill>
      </fill>
    </dxf>
    <dxf>
      <font>
        <color rgb="9A3412"/>
      </font>
      <fill>
        <patternFill patternType="solid">
          <bgColor rgb="FED7AA"/>
        </patternFill>
      </fill>
    </dxf>
    <dxf>
      <font>
        <color rgb="854D0E"/>
      </font>
      <fill>
        <patternFill patternType="solid">
          <bgColor rgb="FEF08A"/>
        </patternFill>
      </fill>
    </dxf>
    <dxf>
      <font>
        <color rgb="166534"/>
      </font>
      <fill>
        <patternFill patternType="solid">
          <bgColor rgb="BBF7D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59E0B"/>
  </sheetPr>
  <dimension ref="A1:A37"/>
  <sheetFormatPr defaultRowHeight="15" outlineLevelRow="0" outlineLevelCol="0" x14ac:dyDescent="55"/>
  <cols>
    <col min="1" max="1" width="60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s="2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2</v>
      </c>
    </row>
    <row r="10" spans="1:1" x14ac:dyDescent="0.25">
      <c r="A10" s="2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</v>
      </c>
    </row>
    <row r="31" spans="1:1" x14ac:dyDescent="0.25">
      <c r="A31" s="2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2</v>
      </c>
    </row>
    <row r="37" spans="1:1" x14ac:dyDescent="0.25">
      <c r="A37" t="s">
        <v>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S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8" customWidth="1"/>
    <col min="3" max="3" width="22" customWidth="1"/>
    <col min="4" max="4" width="30" customWidth="1"/>
    <col min="5" max="5" width="14" customWidth="1"/>
    <col min="6" max="6" width="16" customWidth="1"/>
    <col min="7" max="7" width="12" customWidth="1"/>
    <col min="8" max="8" width="28" customWidth="1"/>
    <col min="9" max="9" width="18" customWidth="1"/>
    <col min="10" max="12" width="12" customWidth="1"/>
    <col min="13" max="13" width="16" customWidth="1"/>
    <col min="14" max="14" width="12" customWidth="1"/>
    <col min="15" max="16" width="14" customWidth="1"/>
    <col min="17" max="17" width="22" customWidth="1"/>
    <col min="18" max="18" width="16" customWidth="1"/>
    <col min="19" max="19" width="30" customWidth="1"/>
  </cols>
  <sheetData>
    <row r="1" spans="1:19" s="3" customFormat="1" x14ac:dyDescent="0.25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3" t="s">
        <v>44</v>
      </c>
      <c r="L1" s="3" t="s">
        <v>45</v>
      </c>
      <c r="M1" s="3" t="s">
        <v>46</v>
      </c>
      <c r="N1" s="3" t="s">
        <v>47</v>
      </c>
      <c r="O1" s="3" t="s">
        <v>48</v>
      </c>
      <c r="P1" s="3" t="s">
        <v>49</v>
      </c>
      <c r="Q1" s="3" t="s">
        <v>50</v>
      </c>
      <c r="R1" s="3" t="s">
        <v>51</v>
      </c>
      <c r="S1" s="3" t="s">
        <v>52</v>
      </c>
    </row>
    <row r="2" spans="1:19" x14ac:dyDescent="0.25">
      <c r="A2" t="s">
        <v>53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s="4">
        <v>45306</v>
      </c>
      <c r="L2" s="4">
        <v>45672</v>
      </c>
      <c r="M2">
        <f>IF(L2&lt;&gt;"",L2-TODAY(),"")</f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</row>
    <row r="3" spans="1:19" x14ac:dyDescent="0.25">
      <c r="A3" t="s">
        <v>69</v>
      </c>
      <c r="B3" t="s">
        <v>70</v>
      </c>
      <c r="C3" t="s">
        <v>71</v>
      </c>
      <c r="D3" t="s">
        <v>71</v>
      </c>
      <c r="E3" t="s">
        <v>72</v>
      </c>
      <c r="F3" t="s">
        <v>58</v>
      </c>
      <c r="G3" t="s">
        <v>73</v>
      </c>
      <c r="H3" t="s">
        <v>74</v>
      </c>
      <c r="I3" t="s">
        <v>75</v>
      </c>
      <c r="J3" t="s">
        <v>76</v>
      </c>
      <c r="K3" s="4">
        <v>45444</v>
      </c>
      <c r="L3" s="4">
        <v>45536</v>
      </c>
      <c r="M3">
        <f>IF(L3&lt;&gt;"",L3-TODAY(),"")</f>
      </c>
      <c r="N3" t="s">
        <v>63</v>
      </c>
      <c r="O3" t="s">
        <v>77</v>
      </c>
      <c r="P3" t="s">
        <v>78</v>
      </c>
      <c r="Q3" t="s">
        <v>79</v>
      </c>
      <c r="R3" t="s">
        <v>80</v>
      </c>
      <c r="S3" t="s">
        <v>81</v>
      </c>
    </row>
    <row r="4" spans="1:19" x14ac:dyDescent="0.25">
      <c r="A4" t="s">
        <v>82</v>
      </c>
      <c r="B4" t="s">
        <v>83</v>
      </c>
      <c r="C4" t="s">
        <v>84</v>
      </c>
      <c r="D4" t="s">
        <v>2</v>
      </c>
      <c r="E4" t="s">
        <v>85</v>
      </c>
      <c r="F4" t="s">
        <v>86</v>
      </c>
      <c r="G4" t="s">
        <v>87</v>
      </c>
      <c r="H4" t="s">
        <v>88</v>
      </c>
      <c r="I4" t="s">
        <v>89</v>
      </c>
      <c r="J4" t="s">
        <v>90</v>
      </c>
      <c r="K4" s="4">
        <v>43831</v>
      </c>
      <c r="L4" s="4">
        <v>51136</v>
      </c>
      <c r="M4">
        <f>IF(L4&lt;&gt;"",L4-TODAY(),"")</f>
      </c>
      <c r="N4" t="s">
        <v>63</v>
      </c>
      <c r="O4" t="s">
        <v>91</v>
      </c>
      <c r="P4" t="s">
        <v>91</v>
      </c>
      <c r="Q4" t="s">
        <v>92</v>
      </c>
      <c r="R4" t="s">
        <v>67</v>
      </c>
      <c r="S4" t="s">
        <v>93</v>
      </c>
    </row>
    <row r="5" spans="1:19" x14ac:dyDescent="0.25">
      <c r="A5" t="s">
        <v>94</v>
      </c>
      <c r="B5" t="s">
        <v>95</v>
      </c>
      <c r="C5" t="s">
        <v>96</v>
      </c>
      <c r="D5" t="s">
        <v>2</v>
      </c>
      <c r="E5" t="s">
        <v>57</v>
      </c>
      <c r="F5" t="s">
        <v>97</v>
      </c>
      <c r="G5" t="s">
        <v>59</v>
      </c>
      <c r="H5" t="s">
        <v>98</v>
      </c>
      <c r="I5" t="s">
        <v>99</v>
      </c>
      <c r="J5" t="s">
        <v>62</v>
      </c>
      <c r="K5" s="4">
        <v>45366</v>
      </c>
      <c r="L5" s="4">
        <v>45731</v>
      </c>
      <c r="M5">
        <f>IF(L5&lt;&gt;"",L5-TODAY(),"")</f>
      </c>
      <c r="N5" t="s">
        <v>63</v>
      </c>
      <c r="O5" t="s">
        <v>100</v>
      </c>
      <c r="P5" t="s">
        <v>101</v>
      </c>
      <c r="Q5" t="s">
        <v>102</v>
      </c>
      <c r="R5" t="s">
        <v>67</v>
      </c>
      <c r="S5" t="s">
        <v>103</v>
      </c>
    </row>
    <row r="6" spans="1:19" x14ac:dyDescent="0.25">
      <c r="A6" t="s">
        <v>104</v>
      </c>
      <c r="B6" t="s">
        <v>105</v>
      </c>
      <c r="C6" t="s">
        <v>106</v>
      </c>
      <c r="D6" t="s">
        <v>106</v>
      </c>
      <c r="E6" t="s">
        <v>85</v>
      </c>
      <c r="F6" t="s">
        <v>58</v>
      </c>
      <c r="G6" t="s">
        <v>59</v>
      </c>
      <c r="H6" t="s">
        <v>107</v>
      </c>
      <c r="I6" t="s">
        <v>108</v>
      </c>
      <c r="J6" t="s">
        <v>62</v>
      </c>
      <c r="K6" s="4">
        <v>45323</v>
      </c>
      <c r="L6" s="4">
        <v>45689</v>
      </c>
      <c r="M6">
        <f>IF(L6&lt;&gt;"",L6-TODAY(),"")</f>
      </c>
      <c r="N6" t="s">
        <v>63</v>
      </c>
      <c r="O6" t="s">
        <v>109</v>
      </c>
      <c r="P6" t="s">
        <v>110</v>
      </c>
      <c r="Q6" t="s">
        <v>111</v>
      </c>
      <c r="R6" t="s">
        <v>67</v>
      </c>
      <c r="S6" t="s">
        <v>112</v>
      </c>
    </row>
    <row r="7" spans="5:18" x14ac:dyDescent="0.25">
      <c r="K7" s="4"/>
      <c r="L7" s="4"/>
    </row>
    <row r="8" spans="5:18" x14ac:dyDescent="0.25">
      <c r="K8" s="4"/>
      <c r="L8" s="4"/>
    </row>
    <row r="9" spans="5:18" x14ac:dyDescent="0.25">
      <c r="K9" s="4"/>
      <c r="L9" s="4"/>
    </row>
    <row r="10" spans="5:18" x14ac:dyDescent="0.25">
      <c r="K10" s="4"/>
      <c r="L10" s="4"/>
    </row>
    <row r="11" spans="5:18" x14ac:dyDescent="0.25">
      <c r="K11" s="4"/>
      <c r="L11" s="4"/>
    </row>
    <row r="12" spans="5:18" x14ac:dyDescent="0.25">
      <c r="K12" s="4"/>
      <c r="L12" s="4"/>
    </row>
    <row r="13" spans="5:18" x14ac:dyDescent="0.25">
      <c r="K13" s="4"/>
      <c r="L13" s="4"/>
    </row>
    <row r="14" spans="5:18" x14ac:dyDescent="0.25">
      <c r="K14" s="4"/>
      <c r="L14" s="4"/>
    </row>
    <row r="15" spans="5:18" x14ac:dyDescent="0.25">
      <c r="K15" s="4"/>
      <c r="L15" s="4"/>
    </row>
    <row r="16" spans="5:18" x14ac:dyDescent="0.25">
      <c r="K16" s="4"/>
      <c r="L16" s="4"/>
    </row>
    <row r="17" spans="5:18" x14ac:dyDescent="0.25">
      <c r="K17" s="4"/>
      <c r="L17" s="4"/>
    </row>
    <row r="18" spans="5:18" x14ac:dyDescent="0.25">
      <c r="K18" s="4"/>
      <c r="L18" s="4"/>
    </row>
    <row r="19" spans="5:18" x14ac:dyDescent="0.25">
      <c r="K19" s="4"/>
      <c r="L19" s="4"/>
    </row>
    <row r="20" spans="5:18" x14ac:dyDescent="0.25">
      <c r="K20" s="4"/>
      <c r="L20" s="4"/>
    </row>
    <row r="21" spans="5:18" x14ac:dyDescent="0.25">
      <c r="K21" s="4"/>
      <c r="L21" s="4"/>
    </row>
    <row r="22" spans="5:18" x14ac:dyDescent="0.25">
      <c r="K22" s="4"/>
      <c r="L22" s="4"/>
    </row>
    <row r="23" spans="5:18" x14ac:dyDescent="0.25">
      <c r="K23" s="4"/>
      <c r="L23" s="4"/>
    </row>
    <row r="24" spans="5:18" x14ac:dyDescent="0.25">
      <c r="K24" s="4"/>
      <c r="L24" s="4"/>
    </row>
    <row r="25" spans="5:18" x14ac:dyDescent="0.25">
      <c r="K25" s="4"/>
      <c r="L25" s="4"/>
    </row>
    <row r="26" spans="5:18" x14ac:dyDescent="0.25">
      <c r="K26" s="4"/>
      <c r="L26" s="4"/>
    </row>
    <row r="27" spans="5:18" x14ac:dyDescent="0.25">
      <c r="K27" s="4"/>
      <c r="L27" s="4"/>
    </row>
    <row r="28" spans="5:18" x14ac:dyDescent="0.25">
      <c r="K28" s="4"/>
      <c r="L28" s="4"/>
    </row>
    <row r="29" spans="5:18" x14ac:dyDescent="0.25">
      <c r="K29" s="4"/>
      <c r="L29" s="4"/>
    </row>
    <row r="30" spans="5:18" x14ac:dyDescent="0.25">
      <c r="K30" s="4"/>
      <c r="L30" s="4"/>
    </row>
    <row r="31" spans="5:18" x14ac:dyDescent="0.25">
      <c r="K31" s="4"/>
      <c r="L31" s="4"/>
    </row>
    <row r="32" spans="5:18" x14ac:dyDescent="0.25">
      <c r="K32" s="4"/>
      <c r="L32" s="4"/>
    </row>
    <row r="33" spans="5:18" x14ac:dyDescent="0.25">
      <c r="K33" s="4"/>
      <c r="L33" s="4"/>
    </row>
    <row r="34" spans="5:18" x14ac:dyDescent="0.25">
      <c r="K34" s="4"/>
      <c r="L34" s="4"/>
    </row>
    <row r="35" spans="5:18" x14ac:dyDescent="0.25">
      <c r="K35" s="4"/>
      <c r="L35" s="4"/>
    </row>
    <row r="36" spans="5:18" x14ac:dyDescent="0.25">
      <c r="K36" s="4"/>
      <c r="L36" s="4"/>
    </row>
    <row r="37" spans="5:18" x14ac:dyDescent="0.25">
      <c r="K37" s="4"/>
      <c r="L37" s="4"/>
    </row>
    <row r="38" spans="5:18" x14ac:dyDescent="0.25">
      <c r="K38" s="4"/>
      <c r="L38" s="4"/>
    </row>
    <row r="39" spans="5:18" x14ac:dyDescent="0.25">
      <c r="K39" s="4"/>
      <c r="L39" s="4"/>
    </row>
    <row r="40" spans="5:18" x14ac:dyDescent="0.25">
      <c r="K40" s="4"/>
      <c r="L40" s="4"/>
    </row>
    <row r="41" spans="5:18" x14ac:dyDescent="0.25">
      <c r="K41" s="4"/>
      <c r="L41" s="4"/>
    </row>
    <row r="42" spans="5:18" x14ac:dyDescent="0.25">
      <c r="K42" s="4"/>
      <c r="L42" s="4"/>
    </row>
    <row r="43" spans="5:18" x14ac:dyDescent="0.25">
      <c r="K43" s="4"/>
      <c r="L43" s="4"/>
    </row>
    <row r="44" spans="5:18" x14ac:dyDescent="0.25">
      <c r="K44" s="4"/>
      <c r="L44" s="4"/>
    </row>
    <row r="45" spans="5:18" x14ac:dyDescent="0.25">
      <c r="K45" s="4"/>
      <c r="L45" s="4"/>
    </row>
    <row r="46" spans="5:18" x14ac:dyDescent="0.25">
      <c r="K46" s="4"/>
      <c r="L46" s="4"/>
    </row>
    <row r="47" spans="5:18" x14ac:dyDescent="0.25">
      <c r="K47" s="4"/>
      <c r="L47" s="4"/>
    </row>
    <row r="48" spans="5:18" x14ac:dyDescent="0.25">
      <c r="K48" s="4"/>
      <c r="L48" s="4"/>
    </row>
    <row r="49" spans="5:18" x14ac:dyDescent="0.25">
      <c r="K49" s="4"/>
      <c r="L49" s="4"/>
    </row>
    <row r="50" spans="5:18" x14ac:dyDescent="0.25">
      <c r="K50" s="4"/>
      <c r="L50" s="4"/>
    </row>
    <row r="51" spans="5:18" x14ac:dyDescent="0.25">
      <c r="K51" s="4"/>
      <c r="L51" s="4"/>
    </row>
    <row r="52" spans="5:18" x14ac:dyDescent="0.25">
      <c r="K52" s="4"/>
      <c r="L52" s="4"/>
    </row>
    <row r="53" spans="5:18" x14ac:dyDescent="0.25">
      <c r="K53" s="4"/>
      <c r="L53" s="4"/>
    </row>
    <row r="54" spans="5:18" x14ac:dyDescent="0.25">
      <c r="K54" s="4"/>
      <c r="L54" s="4"/>
    </row>
    <row r="55" spans="5:18" x14ac:dyDescent="0.25">
      <c r="K55" s="4"/>
      <c r="L55" s="4"/>
    </row>
    <row r="56" spans="5:18" x14ac:dyDescent="0.25">
      <c r="K56" s="4"/>
      <c r="L56" s="4"/>
    </row>
    <row r="57" spans="5:18" x14ac:dyDescent="0.25">
      <c r="K57" s="4"/>
      <c r="L57" s="4"/>
    </row>
    <row r="58" spans="5:18" x14ac:dyDescent="0.25">
      <c r="K58" s="4"/>
      <c r="L58" s="4"/>
    </row>
    <row r="59" spans="5:18" x14ac:dyDescent="0.25">
      <c r="K59" s="4"/>
      <c r="L59" s="4"/>
    </row>
    <row r="60" spans="5:18" x14ac:dyDescent="0.25">
      <c r="K60" s="4"/>
      <c r="L60" s="4"/>
    </row>
    <row r="61" spans="5:18" x14ac:dyDescent="0.25">
      <c r="K61" s="4"/>
      <c r="L61" s="4"/>
    </row>
    <row r="62" spans="5:18" x14ac:dyDescent="0.25">
      <c r="K62" s="4"/>
      <c r="L62" s="4"/>
    </row>
    <row r="63" spans="5:18" x14ac:dyDescent="0.25">
      <c r="K63" s="4"/>
      <c r="L63" s="4"/>
    </row>
    <row r="64" spans="5:18" x14ac:dyDescent="0.25">
      <c r="K64" s="4"/>
      <c r="L64" s="4"/>
    </row>
    <row r="65" spans="5:18" x14ac:dyDescent="0.25">
      <c r="K65" s="4"/>
      <c r="L65" s="4"/>
    </row>
    <row r="66" spans="5:18" x14ac:dyDescent="0.25">
      <c r="K66" s="4"/>
      <c r="L66" s="4"/>
    </row>
    <row r="67" spans="5:18" x14ac:dyDescent="0.25">
      <c r="K67" s="4"/>
      <c r="L67" s="4"/>
    </row>
    <row r="68" spans="5:18" x14ac:dyDescent="0.25">
      <c r="K68" s="4"/>
      <c r="L68" s="4"/>
    </row>
    <row r="69" spans="5:18" x14ac:dyDescent="0.25">
      <c r="K69" s="4"/>
      <c r="L69" s="4"/>
    </row>
    <row r="70" spans="5:18" x14ac:dyDescent="0.25">
      <c r="K70" s="4"/>
      <c r="L70" s="4"/>
    </row>
    <row r="71" spans="5:18" x14ac:dyDescent="0.25">
      <c r="K71" s="4"/>
      <c r="L71" s="4"/>
    </row>
    <row r="72" spans="5:18" x14ac:dyDescent="0.25">
      <c r="K72" s="4"/>
      <c r="L72" s="4"/>
    </row>
    <row r="73" spans="5:18" x14ac:dyDescent="0.25">
      <c r="K73" s="4"/>
      <c r="L73" s="4"/>
    </row>
    <row r="74" spans="5:18" x14ac:dyDescent="0.25">
      <c r="K74" s="4"/>
      <c r="L74" s="4"/>
    </row>
    <row r="75" spans="5:18" x14ac:dyDescent="0.25">
      <c r="K75" s="4"/>
      <c r="L75" s="4"/>
    </row>
    <row r="76" spans="5:18" x14ac:dyDescent="0.25">
      <c r="K76" s="4"/>
      <c r="L76" s="4"/>
    </row>
    <row r="77" spans="5:18" x14ac:dyDescent="0.25">
      <c r="K77" s="4"/>
      <c r="L77" s="4"/>
    </row>
    <row r="78" spans="5:18" x14ac:dyDescent="0.25">
      <c r="K78" s="4"/>
      <c r="L78" s="4"/>
    </row>
    <row r="79" spans="5:18" x14ac:dyDescent="0.25">
      <c r="K79" s="4"/>
      <c r="L79" s="4"/>
    </row>
    <row r="80" spans="5:18" x14ac:dyDescent="0.25">
      <c r="K80" s="4"/>
      <c r="L80" s="4"/>
    </row>
    <row r="81" spans="5:18" x14ac:dyDescent="0.25">
      <c r="K81" s="4"/>
      <c r="L81" s="4"/>
    </row>
    <row r="82" spans="5:18" x14ac:dyDescent="0.25">
      <c r="K82" s="4"/>
      <c r="L82" s="4"/>
    </row>
    <row r="83" spans="5:18" x14ac:dyDescent="0.25">
      <c r="K83" s="4"/>
      <c r="L83" s="4"/>
    </row>
    <row r="84" spans="5:18" x14ac:dyDescent="0.25">
      <c r="K84" s="4"/>
      <c r="L84" s="4"/>
    </row>
    <row r="85" spans="5:18" x14ac:dyDescent="0.25">
      <c r="K85" s="4"/>
      <c r="L85" s="4"/>
    </row>
    <row r="86" spans="5:18" x14ac:dyDescent="0.25">
      <c r="K86" s="4"/>
      <c r="L86" s="4"/>
    </row>
    <row r="87" spans="5:18" x14ac:dyDescent="0.25">
      <c r="K87" s="4"/>
      <c r="L87" s="4"/>
    </row>
    <row r="88" spans="5:18" x14ac:dyDescent="0.25">
      <c r="K88" s="4"/>
      <c r="L88" s="4"/>
    </row>
    <row r="89" spans="5:18" x14ac:dyDescent="0.25">
      <c r="K89" s="4"/>
      <c r="L89" s="4"/>
    </row>
    <row r="90" spans="5:18" x14ac:dyDescent="0.25">
      <c r="K90" s="4"/>
      <c r="L90" s="4"/>
    </row>
    <row r="91" spans="5:18" x14ac:dyDescent="0.25">
      <c r="K91" s="4"/>
      <c r="L91" s="4"/>
    </row>
    <row r="92" spans="5:18" x14ac:dyDescent="0.25">
      <c r="K92" s="4"/>
      <c r="L92" s="4"/>
    </row>
    <row r="93" spans="5:18" x14ac:dyDescent="0.25">
      <c r="K93" s="4"/>
      <c r="L93" s="4"/>
    </row>
    <row r="94" spans="5:18" x14ac:dyDescent="0.25">
      <c r="K94" s="4"/>
      <c r="L94" s="4"/>
    </row>
    <row r="95" spans="5:18" x14ac:dyDescent="0.25">
      <c r="K95" s="4"/>
      <c r="L95" s="4"/>
    </row>
    <row r="96" spans="5:18" x14ac:dyDescent="0.25">
      <c r="K96" s="4"/>
      <c r="L96" s="4"/>
    </row>
    <row r="97" spans="5:18" x14ac:dyDescent="0.25">
      <c r="K97" s="4"/>
      <c r="L97" s="4"/>
    </row>
    <row r="98" spans="5:18" x14ac:dyDescent="0.25">
      <c r="K98" s="4"/>
      <c r="L98" s="4"/>
    </row>
    <row r="99" spans="5:18" x14ac:dyDescent="0.25">
      <c r="K99" s="4"/>
      <c r="L99" s="4"/>
    </row>
    <row r="100" spans="5:18" x14ac:dyDescent="0.25">
      <c r="K100" s="4"/>
      <c r="L100" s="4"/>
    </row>
    <row r="101" spans="5:18" x14ac:dyDescent="0.25"/>
    <row r="102" spans="5:18" x14ac:dyDescent="0.25"/>
    <row r="103" spans="5:18" x14ac:dyDescent="0.25"/>
    <row r="104" spans="5:18" x14ac:dyDescent="0.25"/>
    <row r="105" spans="5:18" x14ac:dyDescent="0.25"/>
    <row r="106" spans="5:18" x14ac:dyDescent="0.25"/>
    <row r="107" spans="5:18" x14ac:dyDescent="0.25"/>
    <row r="108" spans="5:18" x14ac:dyDescent="0.25"/>
    <row r="109" spans="5:18" x14ac:dyDescent="0.25"/>
    <row r="110" spans="5:18" x14ac:dyDescent="0.25"/>
    <row r="111" spans="5:18" x14ac:dyDescent="0.25"/>
    <row r="112" spans="5:18" x14ac:dyDescent="0.25"/>
    <row r="113" spans="5:18" x14ac:dyDescent="0.25"/>
    <row r="114" spans="5:18" x14ac:dyDescent="0.25"/>
    <row r="115" spans="5:18" x14ac:dyDescent="0.25"/>
    <row r="116" spans="5:18" x14ac:dyDescent="0.25"/>
    <row r="117" spans="5:18" x14ac:dyDescent="0.25"/>
    <row r="118" spans="5:18" x14ac:dyDescent="0.25"/>
    <row r="119" spans="5:18" x14ac:dyDescent="0.25"/>
    <row r="120" spans="5:18" x14ac:dyDescent="0.25"/>
    <row r="121" spans="5:18" x14ac:dyDescent="0.25"/>
    <row r="122" spans="5:18" x14ac:dyDescent="0.25"/>
    <row r="123" spans="5:18" x14ac:dyDescent="0.25"/>
    <row r="124" spans="5:18" x14ac:dyDescent="0.25"/>
    <row r="125" spans="5:18" x14ac:dyDescent="0.25"/>
    <row r="126" spans="5:18" x14ac:dyDescent="0.25"/>
    <row r="127" spans="5:18" x14ac:dyDescent="0.25"/>
    <row r="128" spans="5:18" x14ac:dyDescent="0.25"/>
    <row r="129" spans="5:18" x14ac:dyDescent="0.25"/>
    <row r="130" spans="5:18" x14ac:dyDescent="0.25"/>
    <row r="131" spans="5:18" x14ac:dyDescent="0.25"/>
    <row r="132" spans="5:18" x14ac:dyDescent="0.25"/>
    <row r="133" spans="5:18" x14ac:dyDescent="0.25"/>
    <row r="134" spans="5:18" x14ac:dyDescent="0.25"/>
    <row r="135" spans="5:18" x14ac:dyDescent="0.25"/>
    <row r="136" spans="5:18" x14ac:dyDescent="0.25"/>
    <row r="137" spans="5:18" x14ac:dyDescent="0.25"/>
    <row r="138" spans="5:18" x14ac:dyDescent="0.25"/>
    <row r="139" spans="5:18" x14ac:dyDescent="0.25"/>
    <row r="140" spans="5:18" x14ac:dyDescent="0.25"/>
    <row r="141" spans="5:18" x14ac:dyDescent="0.25"/>
    <row r="142" spans="5:18" x14ac:dyDescent="0.25"/>
    <row r="143" spans="5:18" x14ac:dyDescent="0.25"/>
    <row r="144" spans="5:18" x14ac:dyDescent="0.25"/>
    <row r="145" spans="5:18" x14ac:dyDescent="0.25"/>
    <row r="146" spans="5:18" x14ac:dyDescent="0.25"/>
    <row r="147" spans="5:18" x14ac:dyDescent="0.25"/>
    <row r="148" spans="5:18" x14ac:dyDescent="0.25"/>
    <row r="149" spans="5:18" x14ac:dyDescent="0.25"/>
    <row r="150" spans="5:18" x14ac:dyDescent="0.25"/>
    <row r="151" spans="5:18" x14ac:dyDescent="0.25"/>
    <row r="152" spans="5:18" x14ac:dyDescent="0.25"/>
    <row r="153" spans="5:18" x14ac:dyDescent="0.25"/>
    <row r="154" spans="5:18" x14ac:dyDescent="0.25"/>
    <row r="155" spans="5:18" x14ac:dyDescent="0.25"/>
    <row r="156" spans="5:18" x14ac:dyDescent="0.25"/>
    <row r="157" spans="5:18" x14ac:dyDescent="0.25"/>
    <row r="158" spans="5:18" x14ac:dyDescent="0.25"/>
    <row r="159" spans="5:18" x14ac:dyDescent="0.25"/>
    <row r="160" spans="5:18" x14ac:dyDescent="0.25"/>
    <row r="161" spans="5:18" x14ac:dyDescent="0.25"/>
    <row r="162" spans="5:18" x14ac:dyDescent="0.25"/>
    <row r="163" spans="5:18" x14ac:dyDescent="0.25"/>
    <row r="164" spans="5:18" x14ac:dyDescent="0.25"/>
    <row r="165" spans="5:18" x14ac:dyDescent="0.25"/>
    <row r="166" spans="5:18" x14ac:dyDescent="0.25"/>
    <row r="167" spans="5:18" x14ac:dyDescent="0.25"/>
    <row r="168" spans="5:18" x14ac:dyDescent="0.25"/>
    <row r="169" spans="5:18" x14ac:dyDescent="0.25"/>
    <row r="170" spans="5:18" x14ac:dyDescent="0.25"/>
    <row r="171" spans="5:18" x14ac:dyDescent="0.25"/>
    <row r="172" spans="5:18" x14ac:dyDescent="0.25"/>
    <row r="173" spans="5:18" x14ac:dyDescent="0.25"/>
    <row r="174" spans="5:18" x14ac:dyDescent="0.25"/>
    <row r="175" spans="5:18" x14ac:dyDescent="0.25"/>
    <row r="176" spans="5:18" x14ac:dyDescent="0.25"/>
    <row r="177" spans="5:18" x14ac:dyDescent="0.25"/>
    <row r="178" spans="5:18" x14ac:dyDescent="0.25"/>
    <row r="179" spans="5:18" x14ac:dyDescent="0.25"/>
    <row r="180" spans="5:18" x14ac:dyDescent="0.25"/>
    <row r="181" spans="5:18" x14ac:dyDescent="0.25"/>
    <row r="182" spans="5:18" x14ac:dyDescent="0.25"/>
    <row r="183" spans="5:18" x14ac:dyDescent="0.25"/>
    <row r="184" spans="5:18" x14ac:dyDescent="0.25"/>
    <row r="185" spans="5:18" x14ac:dyDescent="0.25"/>
    <row r="186" spans="5:18" x14ac:dyDescent="0.25"/>
    <row r="187" spans="5:18" x14ac:dyDescent="0.25"/>
    <row r="188" spans="5:18" x14ac:dyDescent="0.25"/>
    <row r="189" spans="5:18" x14ac:dyDescent="0.25"/>
    <row r="190" spans="5:18" x14ac:dyDescent="0.25"/>
    <row r="191" spans="5:18" x14ac:dyDescent="0.25"/>
    <row r="192" spans="5:18" x14ac:dyDescent="0.25"/>
    <row r="193" spans="5:18" x14ac:dyDescent="0.25"/>
    <row r="194" spans="5:18" x14ac:dyDescent="0.25"/>
    <row r="195" spans="5:18" x14ac:dyDescent="0.25"/>
    <row r="196" spans="5:18" x14ac:dyDescent="0.25"/>
    <row r="197" spans="5:18" x14ac:dyDescent="0.25"/>
    <row r="198" spans="5:18" x14ac:dyDescent="0.25"/>
    <row r="199" spans="5:18" x14ac:dyDescent="0.25"/>
    <row r="200" spans="5:18" x14ac:dyDescent="0.25"/>
  </sheetData>
  <conditionalFormatting sqref="M2:M500">
    <cfRule type="cellIs" dxfId="0" priority="1" operator="lessThan">
      <formula>0</formula>
    </cfRule>
    <cfRule type="cellIs" dxfId="1" priority="2" operator="between">
      <formula>0</formula>
      <formula>29</formula>
    </cfRule>
    <cfRule type="cellIs" dxfId="2" priority="3" operator="between">
      <formula>30</formula>
      <formula>89</formula>
    </cfRule>
    <cfRule type="cellIs" dxfId="3" priority="4" operator="greaterThanOrEqual">
      <formula>90</formula>
    </cfRule>
  </conditionalFormatting>
  <dataValidations count="12">
    <dataValidation type="list" allowBlank="1" sqref="E10:E200">
      <formula1>'Dropdown Values'!$C$2:$C$11</formula1>
    </dataValidation>
    <dataValidation type="list" allowBlank="1" sqref="E2:E200">
      <formula1>'Dropdown Values'!$C$2:$C$11</formula1>
    </dataValidation>
    <dataValidation type="list" allowBlank="1" sqref="F10:F200">
      <formula1>'Dropdown Values'!$B$2:$B$9</formula1>
    </dataValidation>
    <dataValidation type="list" allowBlank="1" sqref="F2:F200">
      <formula1>'Dropdown Values'!$B$2:$B$9</formula1>
    </dataValidation>
    <dataValidation type="list" allowBlank="1" sqref="G10:G200">
      <formula1>'Dropdown Values'!$A$2:$A$9</formula1>
    </dataValidation>
    <dataValidation type="list" allowBlank="1" sqref="G2:G200">
      <formula1>'Dropdown Values'!$A$2:$A$9</formula1>
    </dataValidation>
    <dataValidation type="list" allowBlank="1" sqref="J10:J200">
      <formula1>'Dropdown Values'!$D$2:$D$7</formula1>
    </dataValidation>
    <dataValidation type="list" allowBlank="1" sqref="J2:J200">
      <formula1>'Dropdown Values'!$D$2:$D$7</formula1>
    </dataValidation>
    <dataValidation type="list" allowBlank="1" sqref="N10:N200">
      <formula1>'Dropdown Values'!$F$2:$F$7</formula1>
    </dataValidation>
    <dataValidation type="list" allowBlank="1" sqref="N2:N200">
      <formula1>'Dropdown Values'!$F$2:$F$7</formula1>
    </dataValidation>
    <dataValidation type="list" allowBlank="1" sqref="R10:R200">
      <formula1>'Dropdown Values'!$E$2:$E$9</formula1>
    </dataValidation>
    <dataValidation type="list" allowBlank="1" sqref="R2:R200">
      <formula1>'Dropdown Values'!$E$2:$E$9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3B82F6"/>
  </sheetPr>
  <dimension ref="A1:B19"/>
  <sheetFormatPr defaultRowHeight="15" outlineLevelRow="0" outlineLevelCol="0" x14ac:dyDescent="55"/>
  <cols>
    <col min="1" max="1" width="22" customWidth="1"/>
    <col min="2" max="2" width="12" customWidth="1"/>
  </cols>
  <sheetData>
    <row r="1" spans="1:1" x14ac:dyDescent="0.25">
      <c r="A1" s="1" t="s">
        <v>113</v>
      </c>
    </row>
    <row r="2" spans="1:1" x14ac:dyDescent="0.25">
      <c r="A2" t="s">
        <v>114</v>
      </c>
    </row>
    <row r="4" spans="1:1" x14ac:dyDescent="0.25">
      <c r="A4" s="2" t="s">
        <v>115</v>
      </c>
    </row>
    <row r="5" spans="1:2" x14ac:dyDescent="0.25">
      <c r="A5" t="s">
        <v>116</v>
      </c>
      <c r="B5">
        <f>COUNTA('Certificate Inventory'!A2:A500)</f>
      </c>
    </row>
    <row r="6" spans="1:2" x14ac:dyDescent="0.25">
      <c r="A6" t="s">
        <v>117</v>
      </c>
      <c r="B6" s="5">
        <f>COUNTIF('Certificate Inventory'!M2:M500,"&lt;0")</f>
      </c>
    </row>
    <row r="7" spans="1:2" x14ac:dyDescent="0.25">
      <c r="A7" t="s">
        <v>118</v>
      </c>
      <c r="B7" s="6">
        <f>COUNTIFS('Certificate Inventory'!M2:M500,"&gt;=0",'Certificate Inventory'!M2:M500,"&lt;30")</f>
      </c>
    </row>
    <row r="8" spans="1:2" x14ac:dyDescent="0.25">
      <c r="A8" t="s">
        <v>119</v>
      </c>
      <c r="B8" s="7">
        <f>COUNTIFS('Certificate Inventory'!M2:M500,"&gt;=30",'Certificate Inventory'!M2:M500,"&lt;90")</f>
      </c>
    </row>
    <row r="9" spans="1:2" x14ac:dyDescent="0.25">
      <c r="A9" t="s">
        <v>120</v>
      </c>
      <c r="B9" s="8">
        <f>COUNTIF('Certificate Inventory'!M2:M500,"&gt;=90")</f>
      </c>
    </row>
    <row r="11" spans="1:1" x14ac:dyDescent="0.25">
      <c r="A11" s="2" t="s">
        <v>121</v>
      </c>
    </row>
    <row r="12" spans="1:2" x14ac:dyDescent="0.25">
      <c r="A12" t="s">
        <v>122</v>
      </c>
      <c r="B12">
        <f>COUNTIF('Certificate Inventory'!G2:G500,"prod")</f>
      </c>
    </row>
    <row r="13" spans="1:2" x14ac:dyDescent="0.25">
      <c r="A13" t="s">
        <v>123</v>
      </c>
      <c r="B13">
        <f>COUNTIF('Certificate Inventory'!G2:G500,"staging")</f>
      </c>
    </row>
    <row r="14" spans="1:2" x14ac:dyDescent="0.25">
      <c r="A14" t="s">
        <v>124</v>
      </c>
      <c r="B14">
        <f>COUNTIF('Certificate Inventory'!G2:G500,"dev")</f>
      </c>
    </row>
    <row r="16" spans="1:1" x14ac:dyDescent="0.25">
      <c r="A16" s="2" t="s">
        <v>125</v>
      </c>
    </row>
    <row r="17" spans="1:2" x14ac:dyDescent="0.25">
      <c r="A17" t="s">
        <v>126</v>
      </c>
      <c r="B17">
        <f>COUNTIF('Certificate Inventory'!E2:E500,"DigiCert")</f>
      </c>
    </row>
    <row r="18" spans="1:2" x14ac:dyDescent="0.25">
      <c r="A18" t="s">
        <v>127</v>
      </c>
      <c r="B18">
        <f>COUNTIF('Certificate Inventory'!E2:E500,"Let's Encrypt")</f>
      </c>
    </row>
    <row r="19" spans="1:2" x14ac:dyDescent="0.25">
      <c r="A19" t="s">
        <v>128</v>
      </c>
      <c r="B19">
        <f>COUNTIF('Certificate Inventory'!E2:E500,"Internal CA")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6B7280"/>
  </sheetPr>
  <dimension ref="A1:F11"/>
  <sheetFormatPr defaultRowHeight="15" outlineLevelRow="0" outlineLevelCol="0" x14ac:dyDescent="55"/>
  <cols>
    <col min="1" max="1" width="15" customWidth="1"/>
    <col min="2" max="3" width="18" customWidth="1"/>
    <col min="4" max="4" width="12" customWidth="1"/>
    <col min="5" max="5" width="20" customWidth="1"/>
    <col min="6" max="6" width="18" customWidth="1"/>
  </cols>
  <sheetData>
    <row r="1" spans="1:6" s="3" customFormat="1" x14ac:dyDescent="0.25">
      <c r="A1" s="3" t="s">
        <v>129</v>
      </c>
      <c r="B1" s="3" t="s">
        <v>130</v>
      </c>
      <c r="C1" s="3" t="s">
        <v>131</v>
      </c>
      <c r="D1" s="3" t="s">
        <v>132</v>
      </c>
      <c r="E1" s="3" t="s">
        <v>133</v>
      </c>
      <c r="F1" s="3" t="s">
        <v>47</v>
      </c>
    </row>
    <row r="2" spans="1:6" x14ac:dyDescent="0.25">
      <c r="A2" t="s">
        <v>59</v>
      </c>
      <c r="B2" t="s">
        <v>58</v>
      </c>
      <c r="C2" t="s">
        <v>57</v>
      </c>
      <c r="D2" t="s">
        <v>62</v>
      </c>
      <c r="E2" t="s">
        <v>67</v>
      </c>
      <c r="F2" t="s">
        <v>63</v>
      </c>
    </row>
    <row r="3" spans="1:6" x14ac:dyDescent="0.25">
      <c r="A3" t="s">
        <v>73</v>
      </c>
      <c r="B3" t="s">
        <v>134</v>
      </c>
      <c r="C3" t="s">
        <v>135</v>
      </c>
      <c r="D3" t="s">
        <v>136</v>
      </c>
      <c r="E3" t="s">
        <v>80</v>
      </c>
      <c r="F3" t="s">
        <v>137</v>
      </c>
    </row>
    <row r="4" spans="1:6" x14ac:dyDescent="0.25">
      <c r="A4" t="s">
        <v>138</v>
      </c>
      <c r="B4" t="s">
        <v>97</v>
      </c>
      <c r="C4" t="s">
        <v>72</v>
      </c>
      <c r="D4" t="s">
        <v>90</v>
      </c>
      <c r="E4" t="s">
        <v>139</v>
      </c>
      <c r="F4" t="s">
        <v>140</v>
      </c>
    </row>
    <row r="5" spans="1:6" x14ac:dyDescent="0.25">
      <c r="A5" t="s">
        <v>141</v>
      </c>
      <c r="B5" t="s">
        <v>142</v>
      </c>
      <c r="C5" t="s">
        <v>143</v>
      </c>
      <c r="D5" t="s">
        <v>76</v>
      </c>
      <c r="E5" t="s">
        <v>144</v>
      </c>
      <c r="F5" t="s">
        <v>145</v>
      </c>
    </row>
    <row r="6" spans="1:6" x14ac:dyDescent="0.25">
      <c r="A6" t="s">
        <v>146</v>
      </c>
      <c r="B6" t="s">
        <v>85</v>
      </c>
      <c r="C6" t="s">
        <v>147</v>
      </c>
      <c r="D6" t="s">
        <v>148</v>
      </c>
      <c r="E6" t="s">
        <v>149</v>
      </c>
      <c r="F6" t="s">
        <v>150</v>
      </c>
    </row>
    <row r="7" spans="1:6" x14ac:dyDescent="0.25">
      <c r="A7" t="s">
        <v>151</v>
      </c>
      <c r="B7" t="s">
        <v>86</v>
      </c>
      <c r="C7" t="s">
        <v>152</v>
      </c>
      <c r="D7" t="s">
        <v>153</v>
      </c>
      <c r="E7" t="s">
        <v>154</v>
      </c>
      <c r="F7" t="s">
        <v>155</v>
      </c>
    </row>
    <row r="8" spans="1:5" x14ac:dyDescent="0.25">
      <c r="A8" t="s">
        <v>156</v>
      </c>
      <c r="B8" t="s">
        <v>157</v>
      </c>
      <c r="C8" t="s">
        <v>85</v>
      </c>
      <c r="E8" t="s">
        <v>158</v>
      </c>
    </row>
    <row r="9" spans="1:5" x14ac:dyDescent="0.25">
      <c r="A9" t="s">
        <v>87</v>
      </c>
      <c r="B9" t="s">
        <v>159</v>
      </c>
      <c r="C9" t="s">
        <v>160</v>
      </c>
      <c r="E9" t="s">
        <v>161</v>
      </c>
    </row>
    <row r="10" spans="3:3" x14ac:dyDescent="0.25">
      <c r="C10" t="s">
        <v>102</v>
      </c>
    </row>
    <row r="11" spans="3:3" x14ac:dyDescent="0.25">
      <c r="C11" t="s">
        <v>162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Certificate Inventory</vt:lpstr>
      <vt:lpstr>Dashboard</vt:lpstr>
      <vt:lpstr>Dropdown Values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FixMyCert.com</dc:creator>
  <dc:title/>
  <dc:subject/>
  <dc:description/>
  <cp:keywords/>
  <cp:category/>
  <cp:lastModifiedBy>Unknown</cp:lastModifiedBy>
  <dcterms:created xsi:type="dcterms:W3CDTF">2026-01-16T12:30:06Z</dcterms:created>
  <dcterms:modified xsi:type="dcterms:W3CDTF">2026-01-16T12:30:06Z</dcterms:modified>
</cp:coreProperties>
</file>